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edirectnapa.sharepoint.com/sites/Ecommerce-ClientSuccess/Training Documents/Project - Quarterly Training/SOND 2022/Pre-Pay Gift Club/"/>
    </mc:Choice>
  </mc:AlternateContent>
  <xr:revisionPtr revIDLastSave="172" documentId="8_{33B1C699-F6F4-CD43-A294-CDF6A446B939}" xr6:coauthVersionLast="47" xr6:coauthVersionMax="47" xr10:uidLastSave="{6F6BF2EC-496A-6748-9991-78981F676419}"/>
  <bookViews>
    <workbookView xWindow="38400" yWindow="500" windowWidth="38400" windowHeight="22220" activeTab="1" xr2:uid="{D0E912F6-CAB0-4F44-8B34-E1D5EB22F322}"/>
  </bookViews>
  <sheets>
    <sheet name="Pre-Pay Calculator" sheetId="1" r:id="rId1"/>
    <sheet name="Sheet1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J9" i="2"/>
  <c r="K9" i="2"/>
  <c r="L9" i="2"/>
  <c r="J6" i="2"/>
  <c r="L8" i="2"/>
  <c r="K8" i="2"/>
  <c r="J8" i="2"/>
  <c r="H6" i="2"/>
  <c r="H8" i="2"/>
  <c r="F15" i="1"/>
  <c r="F12" i="1"/>
  <c r="F13" i="1"/>
  <c r="F14" i="1"/>
  <c r="F16" i="1"/>
  <c r="F17" i="1"/>
  <c r="I7" i="1"/>
  <c r="L9" i="1"/>
  <c r="L8" i="1"/>
  <c r="F19" i="1"/>
  <c r="F20" i="1"/>
  <c r="F21" i="1"/>
  <c r="F22" i="1"/>
  <c r="F23" i="1"/>
  <c r="F24" i="1"/>
  <c r="F26" i="1"/>
  <c r="F27" i="1"/>
  <c r="F28" i="1"/>
  <c r="F29" i="1"/>
  <c r="F30" i="1"/>
  <c r="F31" i="1"/>
  <c r="F33" i="1"/>
  <c r="F34" i="1"/>
  <c r="F35" i="1"/>
  <c r="F36" i="1"/>
  <c r="F37" i="1"/>
  <c r="F38" i="1"/>
  <c r="I17" i="1"/>
  <c r="F7" i="1"/>
  <c r="I8" i="1"/>
  <c r="I10" i="1"/>
  <c r="I9" i="1"/>
  <c r="I12" i="1"/>
  <c r="I19" i="1"/>
  <c r="I23" i="1"/>
  <c r="I14" i="1"/>
</calcChain>
</file>

<file path=xl/sharedStrings.xml><?xml version="1.0" encoding="utf-8"?>
<sst xmlns="http://schemas.openxmlformats.org/spreadsheetml/2006/main" count="47" uniqueCount="37">
  <si>
    <t>Number of shipments</t>
  </si>
  <si>
    <t>Bottle Requirement</t>
  </si>
  <si>
    <t>Shipmnet 1</t>
  </si>
  <si>
    <t>Bottles Per shipment</t>
  </si>
  <si>
    <t>Discount offered</t>
  </si>
  <si>
    <t>Shipmnet 2</t>
  </si>
  <si>
    <t>Shipmnet 3</t>
  </si>
  <si>
    <t>Product List:</t>
  </si>
  <si>
    <t>Shipmnet 4</t>
  </si>
  <si>
    <t>Shipment 1:</t>
  </si>
  <si>
    <t>Quantity</t>
  </si>
  <si>
    <t>Retail</t>
  </si>
  <si>
    <t>Discount</t>
  </si>
  <si>
    <t>2019 Cab Sauv.</t>
  </si>
  <si>
    <t>Shipments Total</t>
  </si>
  <si>
    <t>2020 Reserve Chard.</t>
  </si>
  <si>
    <t>2019 Merlot.</t>
  </si>
  <si>
    <t>Average Per Shipment</t>
  </si>
  <si>
    <t>Shipping Flat Rate</t>
  </si>
  <si>
    <t>Shipping Total</t>
  </si>
  <si>
    <t>Shipment 2:</t>
  </si>
  <si>
    <t>2019 Reserve Pinot</t>
  </si>
  <si>
    <t>Total Pre-Pay Cost</t>
  </si>
  <si>
    <t>2021 Sauv Blac.</t>
  </si>
  <si>
    <t>2021 Rose</t>
  </si>
  <si>
    <t>Retail Value</t>
  </si>
  <si>
    <t>Handling</t>
  </si>
  <si>
    <t>Shipment 3:</t>
  </si>
  <si>
    <t>2020 Sparkling</t>
  </si>
  <si>
    <t>Shipment 4:</t>
  </si>
  <si>
    <t>Pre-Pay Club Calculator</t>
  </si>
  <si>
    <t>white</t>
  </si>
  <si>
    <t xml:space="preserve">red </t>
  </si>
  <si>
    <t>mix</t>
  </si>
  <si>
    <t>COG</t>
  </si>
  <si>
    <t>Cost of shipping</t>
  </si>
  <si>
    <t>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</si>
</sst>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9" fontId="0" fillId="0" borderId="2" xfId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5F77-DD18-C744-BFE1-16CFCE0DC3F1}">
  <dimension ref="B2:L38"/>
  <sheetViews>
    <sheetView showGridLines="0" topLeftCell="B3" zoomScale="150" zoomScaleNormal="150" workbookViewId="0">
      <selection activeCell="J17" sqref="J17"/>
    </sheetView>
  </sheetViews>
  <sheetFormatPr baseColWidth="10" defaultRowHeight="16" x14ac:dyDescent="0.2"/>
  <cols>
    <col min="1" max="1" width="3.1640625" customWidth="1"/>
    <col min="2" max="2" width="19.1640625" bestFit="1" customWidth="1"/>
    <col min="3" max="3" width="18" bestFit="1" customWidth="1"/>
    <col min="4" max="4" width="8.1640625" bestFit="1" customWidth="1"/>
    <col min="5" max="5" width="17.5" bestFit="1" customWidth="1"/>
    <col min="6" max="6" width="8.1640625" bestFit="1" customWidth="1"/>
    <col min="8" max="8" width="19.5" bestFit="1" customWidth="1"/>
    <col min="9" max="9" width="8.33203125" bestFit="1" customWidth="1"/>
    <col min="10" max="10" width="3.83203125" customWidth="1"/>
  </cols>
  <sheetData>
    <row r="2" spans="2:12" x14ac:dyDescent="0.2">
      <c r="B2" s="12" t="s">
        <v>30</v>
      </c>
      <c r="C2" s="12"/>
      <c r="D2" s="12"/>
      <c r="E2" s="12"/>
      <c r="F2" s="12"/>
      <c r="G2" s="12"/>
      <c r="H2" s="12"/>
      <c r="I2" s="12"/>
    </row>
    <row r="3" spans="2:12" x14ac:dyDescent="0.2">
      <c r="B3" s="12"/>
      <c r="C3" s="12"/>
      <c r="D3" s="12"/>
      <c r="E3" s="12"/>
      <c r="F3" s="12"/>
      <c r="G3" s="12"/>
      <c r="H3" s="12"/>
      <c r="I3" s="12"/>
    </row>
    <row r="4" spans="2:12" x14ac:dyDescent="0.2">
      <c r="B4" s="12"/>
      <c r="C4" s="12"/>
      <c r="D4" s="12"/>
      <c r="E4" s="12"/>
      <c r="F4" s="12"/>
      <c r="G4" s="12"/>
      <c r="H4" s="12"/>
      <c r="I4" s="12"/>
    </row>
    <row r="5" spans="2:12" x14ac:dyDescent="0.2">
      <c r="B5" s="12"/>
      <c r="C5" s="12"/>
      <c r="D5" s="12"/>
      <c r="E5" s="12"/>
      <c r="F5" s="12"/>
      <c r="G5" s="12"/>
      <c r="H5" s="12"/>
      <c r="I5" s="12"/>
    </row>
    <row r="7" spans="2:12" x14ac:dyDescent="0.2">
      <c r="B7" t="s">
        <v>0</v>
      </c>
      <c r="C7" s="3">
        <v>4</v>
      </c>
      <c r="E7" t="s">
        <v>1</v>
      </c>
      <c r="F7" s="3">
        <f>C7*C8</f>
        <v>16</v>
      </c>
      <c r="H7" t="s">
        <v>2</v>
      </c>
      <c r="I7" s="1">
        <f>SUM(F12:F17)</f>
        <v>128</v>
      </c>
    </row>
    <row r="8" spans="2:12" x14ac:dyDescent="0.2">
      <c r="B8" t="s">
        <v>3</v>
      </c>
      <c r="C8" s="4">
        <v>4</v>
      </c>
      <c r="E8" t="s">
        <v>4</v>
      </c>
      <c r="F8" s="5">
        <v>0.2</v>
      </c>
      <c r="H8" t="s">
        <v>5</v>
      </c>
      <c r="I8" s="1">
        <f>SUM(F19:F24)</f>
        <v>112.79999999999998</v>
      </c>
      <c r="L8">
        <f>65*12</f>
        <v>780</v>
      </c>
    </row>
    <row r="9" spans="2:12" x14ac:dyDescent="0.2">
      <c r="H9" t="s">
        <v>6</v>
      </c>
      <c r="I9" s="1">
        <f>SUM(F26:F31)</f>
        <v>84</v>
      </c>
      <c r="L9">
        <f>65/3</f>
        <v>21.666666666666668</v>
      </c>
    </row>
    <row r="10" spans="2:12" x14ac:dyDescent="0.2">
      <c r="B10" t="s">
        <v>7</v>
      </c>
      <c r="H10" t="s">
        <v>8</v>
      </c>
      <c r="I10" s="1">
        <f>SUM(F33:F38)</f>
        <v>107.19999999999999</v>
      </c>
    </row>
    <row r="11" spans="2:12" x14ac:dyDescent="0.2">
      <c r="B11" t="s">
        <v>9</v>
      </c>
      <c r="D11" s="2" t="s">
        <v>10</v>
      </c>
      <c r="E11" s="2" t="s">
        <v>11</v>
      </c>
      <c r="F11" s="2" t="s">
        <v>12</v>
      </c>
    </row>
    <row r="12" spans="2:12" x14ac:dyDescent="0.2">
      <c r="C12" t="s">
        <v>13</v>
      </c>
      <c r="D12" s="11">
        <v>1</v>
      </c>
      <c r="E12" s="7">
        <v>55</v>
      </c>
      <c r="F12" s="10">
        <f t="shared" ref="F12:F17" si="0">(E12-(E12*$F$8))*D12</f>
        <v>44</v>
      </c>
      <c r="H12" t="s">
        <v>14</v>
      </c>
      <c r="I12" s="1">
        <f>SUM(I7:I10)</f>
        <v>431.99999999999994</v>
      </c>
    </row>
    <row r="13" spans="2:12" x14ac:dyDescent="0.2">
      <c r="C13" t="s">
        <v>15</v>
      </c>
      <c r="D13" s="11">
        <v>1</v>
      </c>
      <c r="E13" s="8">
        <v>30</v>
      </c>
      <c r="F13" s="10">
        <f t="shared" si="0"/>
        <v>24</v>
      </c>
    </row>
    <row r="14" spans="2:12" x14ac:dyDescent="0.2">
      <c r="C14" t="s">
        <v>16</v>
      </c>
      <c r="D14" s="9">
        <v>1</v>
      </c>
      <c r="E14" s="8">
        <v>42</v>
      </c>
      <c r="F14" s="10">
        <f t="shared" si="0"/>
        <v>33.6</v>
      </c>
      <c r="H14" t="s">
        <v>17</v>
      </c>
      <c r="I14" s="1">
        <f>I12/C7</f>
        <v>107.99999999999999</v>
      </c>
    </row>
    <row r="15" spans="2:12" x14ac:dyDescent="0.2">
      <c r="C15" t="s">
        <v>28</v>
      </c>
      <c r="D15" s="9">
        <v>1</v>
      </c>
      <c r="E15" s="8">
        <v>33</v>
      </c>
      <c r="F15" s="10">
        <f t="shared" si="0"/>
        <v>26.4</v>
      </c>
    </row>
    <row r="16" spans="2:12" x14ac:dyDescent="0.2">
      <c r="D16" s="9"/>
      <c r="E16" s="9"/>
      <c r="F16" s="10">
        <f t="shared" si="0"/>
        <v>0</v>
      </c>
      <c r="H16" t="s">
        <v>18</v>
      </c>
      <c r="I16" s="1">
        <v>20</v>
      </c>
    </row>
    <row r="17" spans="2:9" x14ac:dyDescent="0.2">
      <c r="D17" s="9"/>
      <c r="E17" s="9"/>
      <c r="F17" s="10">
        <f t="shared" si="0"/>
        <v>0</v>
      </c>
      <c r="H17" t="s">
        <v>19</v>
      </c>
      <c r="I17" s="1">
        <f>I16*C7</f>
        <v>80</v>
      </c>
    </row>
    <row r="18" spans="2:9" x14ac:dyDescent="0.2">
      <c r="B18" t="s">
        <v>20</v>
      </c>
      <c r="D18" s="2"/>
      <c r="E18" s="10"/>
      <c r="F18" s="10"/>
    </row>
    <row r="19" spans="2:9" x14ac:dyDescent="0.2">
      <c r="C19" t="s">
        <v>21</v>
      </c>
      <c r="D19" s="11">
        <v>1</v>
      </c>
      <c r="E19" s="7">
        <v>46</v>
      </c>
      <c r="F19" s="10">
        <f t="shared" ref="F19:F24" si="1">(E19-(E19*$F$8))*D19</f>
        <v>36.799999999999997</v>
      </c>
      <c r="H19" t="s">
        <v>22</v>
      </c>
      <c r="I19" s="1">
        <f>I17+I12</f>
        <v>511.99999999999994</v>
      </c>
    </row>
    <row r="20" spans="2:9" x14ac:dyDescent="0.2">
      <c r="C20" t="s">
        <v>23</v>
      </c>
      <c r="D20" s="9">
        <v>1</v>
      </c>
      <c r="E20" s="8">
        <v>28</v>
      </c>
      <c r="F20" s="10">
        <f t="shared" si="1"/>
        <v>22.4</v>
      </c>
    </row>
    <row r="21" spans="2:9" x14ac:dyDescent="0.2">
      <c r="C21" t="s">
        <v>24</v>
      </c>
      <c r="D21" s="9">
        <v>1</v>
      </c>
      <c r="E21" s="8">
        <v>25</v>
      </c>
      <c r="F21" s="10">
        <f t="shared" si="1"/>
        <v>20</v>
      </c>
      <c r="H21" t="s">
        <v>25</v>
      </c>
      <c r="I21" s="6">
        <v>500</v>
      </c>
    </row>
    <row r="22" spans="2:9" x14ac:dyDescent="0.2">
      <c r="C22" t="s">
        <v>16</v>
      </c>
      <c r="D22" s="9">
        <v>1</v>
      </c>
      <c r="E22" s="9">
        <v>42</v>
      </c>
      <c r="F22" s="10">
        <f t="shared" si="1"/>
        <v>33.6</v>
      </c>
    </row>
    <row r="23" spans="2:9" x14ac:dyDescent="0.2">
      <c r="D23" s="9"/>
      <c r="E23" s="9"/>
      <c r="F23" s="10">
        <f t="shared" si="1"/>
        <v>0</v>
      </c>
      <c r="H23" t="s">
        <v>26</v>
      </c>
      <c r="I23" s="1">
        <f>I21-I19</f>
        <v>-11.999999999999943</v>
      </c>
    </row>
    <row r="24" spans="2:9" x14ac:dyDescent="0.2">
      <c r="D24" s="9"/>
      <c r="E24" s="9"/>
      <c r="F24" s="10">
        <f t="shared" si="1"/>
        <v>0</v>
      </c>
    </row>
    <row r="25" spans="2:9" x14ac:dyDescent="0.2">
      <c r="B25" t="s">
        <v>27</v>
      </c>
      <c r="D25" s="2"/>
      <c r="E25" s="10"/>
      <c r="F25" s="10"/>
    </row>
    <row r="26" spans="2:9" x14ac:dyDescent="0.2">
      <c r="C26" t="s">
        <v>16</v>
      </c>
      <c r="D26" s="11">
        <v>1</v>
      </c>
      <c r="E26" s="7">
        <v>42</v>
      </c>
      <c r="F26" s="10">
        <f t="shared" ref="F26:F31" si="2">(E26-(E26*$F$8))*D26</f>
        <v>33.6</v>
      </c>
    </row>
    <row r="27" spans="2:9" x14ac:dyDescent="0.2">
      <c r="C27" t="s">
        <v>15</v>
      </c>
      <c r="D27" s="9">
        <v>1</v>
      </c>
      <c r="E27" s="8">
        <v>30</v>
      </c>
      <c r="F27" s="10">
        <f t="shared" si="2"/>
        <v>24</v>
      </c>
    </row>
    <row r="28" spans="2:9" x14ac:dyDescent="0.2">
      <c r="C28" t="s">
        <v>28</v>
      </c>
      <c r="D28" s="9">
        <v>1</v>
      </c>
      <c r="E28" s="8">
        <v>33</v>
      </c>
      <c r="F28" s="10">
        <f t="shared" si="2"/>
        <v>26.4</v>
      </c>
    </row>
    <row r="29" spans="2:9" x14ac:dyDescent="0.2">
      <c r="D29" s="9"/>
      <c r="E29" s="9"/>
      <c r="F29" s="10">
        <f t="shared" si="2"/>
        <v>0</v>
      </c>
    </row>
    <row r="30" spans="2:9" x14ac:dyDescent="0.2">
      <c r="D30" s="9"/>
      <c r="E30" s="8"/>
      <c r="F30" s="10">
        <f t="shared" si="2"/>
        <v>0</v>
      </c>
    </row>
    <row r="31" spans="2:9" x14ac:dyDescent="0.2">
      <c r="D31" s="9"/>
      <c r="E31" s="9"/>
      <c r="F31" s="10">
        <f t="shared" si="2"/>
        <v>0</v>
      </c>
    </row>
    <row r="32" spans="2:9" x14ac:dyDescent="0.2">
      <c r="B32" t="s">
        <v>29</v>
      </c>
      <c r="D32" s="2"/>
      <c r="E32" s="10"/>
      <c r="F32" s="10"/>
    </row>
    <row r="33" spans="3:6" x14ac:dyDescent="0.2">
      <c r="C33" t="s">
        <v>13</v>
      </c>
      <c r="D33" s="11">
        <v>1</v>
      </c>
      <c r="E33" s="7">
        <v>55</v>
      </c>
      <c r="F33" s="10">
        <f t="shared" ref="F33:F38" si="3">(E33-(E33*$F$8))*D33</f>
        <v>44</v>
      </c>
    </row>
    <row r="34" spans="3:6" x14ac:dyDescent="0.2">
      <c r="C34" t="s">
        <v>21</v>
      </c>
      <c r="D34" s="9">
        <v>1</v>
      </c>
      <c r="E34" s="8">
        <v>46</v>
      </c>
      <c r="F34" s="10">
        <f t="shared" si="3"/>
        <v>36.799999999999997</v>
      </c>
    </row>
    <row r="35" spans="3:6" x14ac:dyDescent="0.2">
      <c r="C35" t="s">
        <v>28</v>
      </c>
      <c r="D35" s="9">
        <v>1</v>
      </c>
      <c r="E35" s="8">
        <v>33</v>
      </c>
      <c r="F35" s="10">
        <f t="shared" si="3"/>
        <v>26.4</v>
      </c>
    </row>
    <row r="36" spans="3:6" x14ac:dyDescent="0.2">
      <c r="D36" s="9"/>
      <c r="E36" s="9"/>
      <c r="F36" s="10">
        <f t="shared" si="3"/>
        <v>0</v>
      </c>
    </row>
    <row r="37" spans="3:6" x14ac:dyDescent="0.2">
      <c r="D37" s="9"/>
      <c r="E37" s="9"/>
      <c r="F37" s="10">
        <f t="shared" si="3"/>
        <v>0</v>
      </c>
    </row>
    <row r="38" spans="3:6" x14ac:dyDescent="0.2">
      <c r="D38" s="9"/>
      <c r="E38" s="9"/>
      <c r="F38" s="10">
        <f t="shared" si="3"/>
        <v>0</v>
      </c>
    </row>
  </sheetData>
  <mergeCells count="1">
    <mergeCell ref="B2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347B-6AB1-F143-BA3B-C0409AB4EED4}">
  <dimension ref="D6:O17"/>
  <sheetViews>
    <sheetView tabSelected="1" zoomScale="150" zoomScaleNormal="150" workbookViewId="0">
      <selection activeCell="L8" sqref="L8"/>
    </sheetView>
  </sheetViews>
  <sheetFormatPr baseColWidth="10" defaultRowHeight="16" x14ac:dyDescent="0.2"/>
  <cols>
    <col min="14" max="14" width="14.1640625" bestFit="1" customWidth="1"/>
  </cols>
  <sheetData>
    <row r="6" spans="4:15" x14ac:dyDescent="0.2">
      <c r="E6">
        <v>79</v>
      </c>
      <c r="F6">
        <v>12</v>
      </c>
      <c r="H6">
        <f>E6*F6</f>
        <v>948</v>
      </c>
      <c r="J6">
        <f>H6/2</f>
        <v>474</v>
      </c>
    </row>
    <row r="7" spans="4:15" x14ac:dyDescent="0.2">
      <c r="M7" t="s">
        <v>34</v>
      </c>
      <c r="N7" t="s">
        <v>35</v>
      </c>
      <c r="O7" t="s">
        <v>36</v>
      </c>
    </row>
    <row r="8" spans="4:15" x14ac:dyDescent="0.2">
      <c r="D8" s="14">
        <v>0.15</v>
      </c>
      <c r="E8">
        <v>38</v>
      </c>
      <c r="F8">
        <v>12</v>
      </c>
      <c r="H8">
        <f>E8*F8</f>
        <v>456</v>
      </c>
      <c r="J8">
        <f>H8/2</f>
        <v>228</v>
      </c>
      <c r="K8" s="13">
        <f>J8*15%</f>
        <v>34.199999999999996</v>
      </c>
      <c r="L8" s="13">
        <f>J8-K8</f>
        <v>193.8</v>
      </c>
    </row>
    <row r="9" spans="4:15" x14ac:dyDescent="0.2">
      <c r="D9" s="14">
        <v>0.2</v>
      </c>
      <c r="E9">
        <v>38</v>
      </c>
      <c r="F9">
        <v>24</v>
      </c>
      <c r="H9">
        <f t="shared" ref="H9:H10" si="0">E9*F9</f>
        <v>912</v>
      </c>
      <c r="J9">
        <f t="shared" ref="J9:J10" si="1">H9/2</f>
        <v>456</v>
      </c>
      <c r="K9" s="13">
        <f t="shared" ref="K9:K10" si="2">J9*15%</f>
        <v>68.399999999999991</v>
      </c>
      <c r="L9" s="13">
        <f t="shared" ref="L9:L10" si="3">J9-K9</f>
        <v>387.6</v>
      </c>
    </row>
    <row r="10" spans="4:15" x14ac:dyDescent="0.2">
      <c r="K10" s="13"/>
      <c r="L10" s="13"/>
    </row>
    <row r="12" spans="4:15" x14ac:dyDescent="0.2">
      <c r="E12" t="s">
        <v>31</v>
      </c>
      <c r="F12">
        <v>12</v>
      </c>
    </row>
    <row r="13" spans="4:15" x14ac:dyDescent="0.2">
      <c r="E13" t="s">
        <v>32</v>
      </c>
      <c r="F13">
        <v>12</v>
      </c>
    </row>
    <row r="14" spans="4:15" x14ac:dyDescent="0.2">
      <c r="E14" t="s">
        <v>33</v>
      </c>
      <c r="F14">
        <v>12</v>
      </c>
    </row>
    <row r="15" spans="4:15" x14ac:dyDescent="0.2">
      <c r="E15" t="s">
        <v>31</v>
      </c>
      <c r="F15">
        <v>24</v>
      </c>
    </row>
    <row r="16" spans="4:15" x14ac:dyDescent="0.2">
      <c r="E16" t="s">
        <v>32</v>
      </c>
      <c r="F16">
        <v>24</v>
      </c>
    </row>
    <row r="17" spans="5:6" x14ac:dyDescent="0.2">
      <c r="E17" t="s">
        <v>33</v>
      </c>
      <c r="F17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8C4492D1DE04CAE480562DF8EF2F6" ma:contentTypeVersion="16" ma:contentTypeDescription="Create a new document." ma:contentTypeScope="" ma:versionID="6bee5a72f331509ba48e584625d2f6be">
  <xsd:schema xmlns:xsd="http://www.w3.org/2001/XMLSchema" xmlns:xs="http://www.w3.org/2001/XMLSchema" xmlns:p="http://schemas.microsoft.com/office/2006/metadata/properties" xmlns:ns2="b2aa0483-d5be-454d-b014-e358f1a16506" xmlns:ns3="3c28d4be-f867-42a9-914e-36b33e868c1b" targetNamespace="http://schemas.microsoft.com/office/2006/metadata/properties" ma:root="true" ma:fieldsID="466ed5e5b898adcc284b1a31b442d6a3" ns2:_="" ns3:_="">
    <xsd:import namespace="b2aa0483-d5be-454d-b014-e358f1a16506"/>
    <xsd:import namespace="3c28d4be-f867-42a9-914e-36b33e868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0483-d5be-454d-b014-e358f1a16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8add6f6-9cda-4fbe-a338-49b68a886d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d4be-f867-42a9-914e-36b33e868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2f68e63-bf81-4051-b067-539594b7fbe3}" ma:internalName="TaxCatchAll" ma:showField="CatchAllData" ma:web="3c28d4be-f867-42a9-914e-36b33e868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28d4be-f867-42a9-914e-36b33e868c1b" xsi:nil="true"/>
    <lcf76f155ced4ddcb4097134ff3c332f xmlns="b2aa0483-d5be-454d-b014-e358f1a16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770C73-8AF8-4072-9432-7011A182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0483-d5be-454d-b014-e358f1a16506"/>
    <ds:schemaRef ds:uri="3c28d4be-f867-42a9-914e-36b33e868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8EF5A-6F16-45C2-A604-C392537F0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7451B-19B7-4503-AD31-D756EBF45829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c28d4be-f867-42a9-914e-36b33e868c1b"/>
    <ds:schemaRef ds:uri="http://schemas.microsoft.com/office/infopath/2007/PartnerControls"/>
    <ds:schemaRef ds:uri="b2aa0483-d5be-454d-b014-e358f1a16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Pre-Pay Calculator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Ben Kraemer</cp:lastModifiedBy>
  <dcterms:created xsi:type="dcterms:W3CDTF">2022-09-05T16:42:57Z</dcterms:created>
  <dcterms:modified xsi:type="dcterms:W3CDTF">2022-09-20T22:34:30Z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0x010100C6E8C4492D1DE04CAE480562DF8EF2F6</vt:lpwstr>
  </property>
  <property fmtid="{D5CDD505-2E9C-101B-9397-08002B2CF9AE}" pid="3" name="MediaServiceImageTags">
    <vt:lpwstr/>
  </property>
</Properties>
</file>